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activeTab="0"/>
  </bookViews>
  <sheets>
    <sheet name="Seleção" sheetId="1" r:id="rId1"/>
  </sheets>
  <definedNames/>
  <calcPr fullCalcOnLoad="1"/>
</workbook>
</file>

<file path=xl/comments1.xml><?xml version="1.0" encoding="utf-8"?>
<comments xmlns="http://schemas.openxmlformats.org/spreadsheetml/2006/main">
  <authors>
    <author>UFT</author>
  </authors>
  <commentList>
    <comment ref="A6" authorId="0">
      <text>
        <r>
          <rPr>
            <b/>
            <sz val="9"/>
            <rFont val="Tahoma"/>
            <family val="0"/>
          </rPr>
          <t>UFT:</t>
        </r>
        <r>
          <rPr>
            <sz val="9"/>
            <rFont val="Tahoma"/>
            <family val="0"/>
          </rPr>
          <t xml:space="preserve">
Só pontuam neste campo candidatos com diploma devidamente registrado ou com declaração de que todos os requisitos para obtenção do título já foram atendidos.</t>
        </r>
      </text>
    </comment>
    <comment ref="A9" authorId="0">
      <text>
        <r>
          <rPr>
            <b/>
            <sz val="9"/>
            <rFont val="Tahoma"/>
            <family val="0"/>
          </rPr>
          <t>UFT:</t>
        </r>
        <r>
          <rPr>
            <sz val="9"/>
            <rFont val="Tahoma"/>
            <family val="0"/>
          </rPr>
          <t xml:space="preserve">
Só pontuam neste campo candidatos com diploma devidamente registrado ou com declaração de que todos os requisitos para obtenção do título já foram atendidos.</t>
        </r>
      </text>
    </comment>
    <comment ref="A12" authorId="0">
      <text>
        <r>
          <rPr>
            <b/>
            <sz val="9"/>
            <rFont val="Tahoma"/>
            <family val="0"/>
          </rPr>
          <t>UFT:</t>
        </r>
        <r>
          <rPr>
            <sz val="9"/>
            <rFont val="Tahoma"/>
            <family val="0"/>
          </rPr>
          <t xml:space="preserve">
Só pontuam neste campo candidatos com diploma devidamente registrado ou com declaração de que todos os requisitos para obtenção do título já foram atendidos.</t>
        </r>
      </text>
    </comment>
  </commentList>
</comments>
</file>

<file path=xl/sharedStrings.xml><?xml version="1.0" encoding="utf-8"?>
<sst xmlns="http://schemas.openxmlformats.org/spreadsheetml/2006/main" count="122" uniqueCount="86">
  <si>
    <t>Títulos</t>
  </si>
  <si>
    <t>Valor de Cada Título</t>
  </si>
  <si>
    <t>Valor Máximo dos Títulos</t>
  </si>
  <si>
    <t>Quantidade de Títulos Pontuados</t>
  </si>
  <si>
    <t>Pontuação Total Atribuída</t>
  </si>
  <si>
    <t>1. Formação universitária (até 50,0 pontos)</t>
  </si>
  <si>
    <t>5,0/curso</t>
  </si>
  <si>
    <t xml:space="preserve">Na área </t>
  </si>
  <si>
    <t>Em outras áreas</t>
  </si>
  <si>
    <t>1.4 Monitoria na área</t>
  </si>
  <si>
    <t>Na área</t>
  </si>
  <si>
    <t>0,5/semestre</t>
  </si>
  <si>
    <t>0,3/semestre</t>
  </si>
  <si>
    <t>1,0/semestre</t>
  </si>
  <si>
    <t>Subtotal 1</t>
  </si>
  <si>
    <t>2.1 Trabalhos Publicados em periódicos na área</t>
  </si>
  <si>
    <t>Completo internacional</t>
  </si>
  <si>
    <t>1,0/trabalho</t>
  </si>
  <si>
    <t>Completo nacional</t>
  </si>
  <si>
    <t>0,5/trabalho</t>
  </si>
  <si>
    <t>Resumo internacional</t>
  </si>
  <si>
    <t>Resumo nacional</t>
  </si>
  <si>
    <t>0,2/trabalho</t>
  </si>
  <si>
    <t>2.2 Trabalhos Publicados em periódicos em outras áreas</t>
  </si>
  <si>
    <t>0,4/trabalho</t>
  </si>
  <si>
    <t>0,3/trabalho</t>
  </si>
  <si>
    <t>0,15/trabalho</t>
  </si>
  <si>
    <t>2.3 Trabalhos publicados (simpósio, semanas acadêmicas, congressos e congêneres) na área</t>
  </si>
  <si>
    <t>2.4 Trabalhos publicados (simpósio, semanas acadêmicas, congressos e congêneres) em outras áreas.</t>
  </si>
  <si>
    <t>2.5 Participação em evento técnicos-científicos</t>
  </si>
  <si>
    <t>Na área com apresentação de trabalho</t>
  </si>
  <si>
    <t>2,0/trabalho</t>
  </si>
  <si>
    <t>Na área sem apresentação de trabalho</t>
  </si>
  <si>
    <t>1,0/estágio</t>
  </si>
  <si>
    <t>Em outra área</t>
  </si>
  <si>
    <t>0,5/estágio</t>
  </si>
  <si>
    <t>Subtotal 2</t>
  </si>
  <si>
    <t>3. Experiência profissional (até 20,0 pontos)</t>
  </si>
  <si>
    <t>3.1 Magistério Superior</t>
  </si>
  <si>
    <t>2,0/semestre</t>
  </si>
  <si>
    <t>3.2 Magistério 1º e 2º graus</t>
  </si>
  <si>
    <t>3.3 Funções de nível superior ligado à agropecuária</t>
  </si>
  <si>
    <t>0,25/ano</t>
  </si>
  <si>
    <t>Subtotal 3</t>
  </si>
  <si>
    <t>PONTUAÇÃO MÁXIMA DA AVALIAÇÃO DE TÍTULOS</t>
  </si>
  <si>
    <t>TOTAL</t>
  </si>
  <si>
    <t>2,0/curso</t>
  </si>
  <si>
    <t>10,0/curso</t>
  </si>
  <si>
    <t>1.5 Bolsa de iniciação científica</t>
  </si>
  <si>
    <t>Resumo Expandido internacional</t>
  </si>
  <si>
    <t>Resumo Expandido nacional</t>
  </si>
  <si>
    <t>5,0/trabalho</t>
  </si>
  <si>
    <t>3,0/trabalho</t>
  </si>
  <si>
    <t xml:space="preserve">1.6 Outros cursos </t>
  </si>
  <si>
    <t xml:space="preserve">(língua estrangeira, informática) </t>
  </si>
  <si>
    <t>1.1. Mestrado</t>
  </si>
  <si>
    <t>1.2 Especialização/Aperfeiçoamento</t>
  </si>
  <si>
    <t>1.3 Graduação</t>
  </si>
  <si>
    <t>6,0/curso</t>
  </si>
  <si>
    <t>3,0/curso</t>
  </si>
  <si>
    <t>1,5/semestre</t>
  </si>
  <si>
    <t>0,5/curso de 20horas</t>
  </si>
  <si>
    <t>0,8/trabalho</t>
  </si>
  <si>
    <t>0,6/trabalho</t>
  </si>
  <si>
    <t>0,3/curso</t>
  </si>
  <si>
    <t>2.7 Participação em estágios, exceto estágio curricular (Menos de 80 Horas)</t>
  </si>
  <si>
    <t>2.6 Participação em estágios, exceto estágio curricular (Mais de 80 Horas)</t>
  </si>
  <si>
    <t>0,25/estágio</t>
  </si>
  <si>
    <t>2. Produção Técnica e Científica (até 100,0 pontos)</t>
  </si>
  <si>
    <t>0,75/ano</t>
  </si>
  <si>
    <t>0,3/ano</t>
  </si>
  <si>
    <t>3.4 Outras funções de nível superior</t>
  </si>
  <si>
    <t>3.6 Prêmios</t>
  </si>
  <si>
    <t>0,3/prêmio</t>
  </si>
  <si>
    <t>3.8 Organização de eventos</t>
  </si>
  <si>
    <t>3.9 Cargos de direção ou comissionados</t>
  </si>
  <si>
    <t>3.7 Representação discente</t>
  </si>
  <si>
    <t>0,5/evento</t>
  </si>
  <si>
    <t>3.5 Orientações ou coorientações</t>
  </si>
  <si>
    <t>Pontuação Total Atribuída com corte</t>
  </si>
  <si>
    <t>Candidato:</t>
  </si>
  <si>
    <t>Área:</t>
  </si>
  <si>
    <t>XXXXXXXXXXX</t>
  </si>
  <si>
    <t>Locais para preenchimento</t>
  </si>
  <si>
    <t>Quadro de Atribuição de Pontos para a Avaliação de Títulos</t>
  </si>
  <si>
    <t>XXXXXXXXXXXXXX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</si>
</sst>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10" xfId="44" applyFont="1" applyBorder="1" applyAlignment="1" applyProtection="1">
      <alignment vertical="top" wrapText="1"/>
      <protection locked="0"/>
    </xf>
    <xf numFmtId="0" fontId="3" fillId="0" borderId="11" xfId="44" applyFont="1" applyBorder="1" applyAlignment="1" applyProtection="1">
      <alignment horizontal="center" vertical="top" wrapText="1"/>
      <protection locked="0"/>
    </xf>
    <xf numFmtId="0" fontId="3" fillId="0" borderId="11" xfId="44" applyFont="1" applyBorder="1" applyAlignment="1" applyProtection="1">
      <alignment vertical="top" wrapText="1"/>
      <protection locked="0"/>
    </xf>
    <xf numFmtId="0" fontId="2" fillId="0" borderId="11" xfId="44" applyFont="1" applyBorder="1" applyAlignment="1" applyProtection="1">
      <alignment horizontal="center" vertical="top" wrapText="1"/>
      <protection locked="0"/>
    </xf>
    <xf numFmtId="0" fontId="3" fillId="0" borderId="12" xfId="44" applyFont="1" applyBorder="1" applyAlignment="1" applyProtection="1">
      <alignment horizontal="center" vertical="top" wrapText="1"/>
      <protection locked="0"/>
    </xf>
    <xf numFmtId="0" fontId="2" fillId="0" borderId="13" xfId="44" applyFont="1" applyBorder="1" applyAlignment="1" applyProtection="1">
      <alignment horizontal="center" vertical="top" wrapText="1"/>
      <protection locked="0"/>
    </xf>
    <xf numFmtId="0" fontId="2" fillId="0" borderId="14" xfId="44" applyFont="1" applyBorder="1" applyAlignment="1" applyProtection="1">
      <alignment vertical="top" wrapText="1"/>
      <protection/>
    </xf>
    <xf numFmtId="0" fontId="2" fillId="0" borderId="10" xfId="44" applyFont="1" applyBorder="1" applyAlignment="1" applyProtection="1">
      <alignment vertical="top" wrapText="1"/>
      <protection/>
    </xf>
    <xf numFmtId="0" fontId="3" fillId="0" borderId="15" xfId="44" applyFont="1" applyBorder="1" applyAlignment="1" applyProtection="1">
      <alignment vertical="top" wrapText="1"/>
      <protection/>
    </xf>
    <xf numFmtId="0" fontId="3" fillId="0" borderId="11" xfId="44" applyFont="1" applyBorder="1" applyAlignment="1" applyProtection="1">
      <alignment horizontal="center" vertical="top" wrapText="1"/>
      <protection/>
    </xf>
    <xf numFmtId="0" fontId="3" fillId="0" borderId="16" xfId="44" applyFont="1" applyBorder="1" applyAlignment="1" applyProtection="1">
      <alignment horizontal="justify" vertical="top" wrapText="1"/>
      <protection/>
    </xf>
    <xf numFmtId="0" fontId="3" fillId="0" borderId="17" xfId="44" applyFont="1" applyBorder="1" applyAlignment="1" applyProtection="1">
      <alignment horizontal="center" vertical="top" wrapText="1"/>
      <protection/>
    </xf>
    <xf numFmtId="172" fontId="3" fillId="0" borderId="18" xfId="44" applyNumberFormat="1" applyFont="1" applyBorder="1" applyAlignment="1" applyProtection="1">
      <alignment horizontal="center" vertical="top" wrapText="1"/>
      <protection/>
    </xf>
    <xf numFmtId="0" fontId="3" fillId="0" borderId="19" xfId="44" applyFont="1" applyBorder="1" applyAlignment="1" applyProtection="1">
      <alignment horizontal="justify" vertical="top" wrapText="1"/>
      <protection/>
    </xf>
    <xf numFmtId="0" fontId="3" fillId="0" borderId="20" xfId="44" applyFont="1" applyBorder="1" applyAlignment="1" applyProtection="1">
      <alignment horizontal="center" vertical="top" wrapText="1"/>
      <protection/>
    </xf>
    <xf numFmtId="172" fontId="3" fillId="0" borderId="12" xfId="44" applyNumberFormat="1" applyFont="1" applyBorder="1" applyAlignment="1" applyProtection="1">
      <alignment horizontal="center" vertical="top" wrapText="1"/>
      <protection/>
    </xf>
    <xf numFmtId="0" fontId="3" fillId="0" borderId="11" xfId="44" applyFont="1" applyBorder="1" applyAlignment="1" applyProtection="1">
      <alignment vertical="top" wrapText="1"/>
      <protection/>
    </xf>
    <xf numFmtId="172" fontId="3" fillId="0" borderId="11" xfId="44" applyNumberFormat="1" applyFont="1" applyBorder="1" applyAlignment="1" applyProtection="1">
      <alignment vertical="top" wrapText="1"/>
      <protection/>
    </xf>
    <xf numFmtId="0" fontId="3" fillId="0" borderId="15" xfId="44" applyFont="1" applyBorder="1" applyAlignment="1" applyProtection="1">
      <alignment horizontal="justify" vertical="top" wrapText="1"/>
      <protection/>
    </xf>
    <xf numFmtId="0" fontId="2" fillId="0" borderId="21" xfId="44" applyFont="1" applyBorder="1" applyAlignment="1" applyProtection="1">
      <alignment horizontal="justify" vertical="top" wrapText="1"/>
      <protection/>
    </xf>
    <xf numFmtId="0" fontId="2" fillId="0" borderId="15" xfId="44" applyFont="1" applyBorder="1" applyAlignment="1" applyProtection="1">
      <alignment vertical="top" wrapText="1"/>
      <protection/>
    </xf>
    <xf numFmtId="0" fontId="2" fillId="0" borderId="11" xfId="44" applyFont="1" applyBorder="1" applyAlignment="1" applyProtection="1">
      <alignment vertical="top" wrapText="1"/>
      <protection/>
    </xf>
    <xf numFmtId="172" fontId="2" fillId="0" borderId="11" xfId="44" applyNumberFormat="1" applyFont="1" applyBorder="1" applyAlignment="1" applyProtection="1">
      <alignment vertical="top" wrapText="1"/>
      <protection/>
    </xf>
    <xf numFmtId="0" fontId="2" fillId="0" borderId="22" xfId="44" applyFont="1" applyBorder="1" applyAlignment="1" applyProtection="1">
      <alignment vertical="top" wrapText="1"/>
      <protection/>
    </xf>
    <xf numFmtId="0" fontId="2" fillId="0" borderId="23" xfId="44" applyFont="1" applyBorder="1" applyAlignment="1" applyProtection="1">
      <alignment vertical="top" wrapText="1"/>
      <protection/>
    </xf>
    <xf numFmtId="172" fontId="2" fillId="0" borderId="23" xfId="44" applyNumberFormat="1" applyFont="1" applyBorder="1" applyAlignment="1" applyProtection="1">
      <alignment vertical="top" wrapText="1"/>
      <protection/>
    </xf>
    <xf numFmtId="0" fontId="3" fillId="0" borderId="24" xfId="44" applyFont="1" applyBorder="1" applyAlignment="1" applyProtection="1">
      <alignment vertical="top" wrapText="1"/>
      <protection/>
    </xf>
    <xf numFmtId="0" fontId="3" fillId="0" borderId="25" xfId="44" applyFont="1" applyBorder="1" applyAlignment="1" applyProtection="1">
      <alignment vertical="top" wrapText="1"/>
      <protection/>
    </xf>
    <xf numFmtId="172" fontId="3" fillId="0" borderId="25" xfId="44" applyNumberFormat="1" applyFont="1" applyBorder="1" applyAlignment="1" applyProtection="1">
      <alignment vertical="top" wrapText="1"/>
      <protection/>
    </xf>
    <xf numFmtId="172" fontId="3" fillId="0" borderId="22" xfId="44" applyNumberFormat="1" applyFont="1" applyBorder="1" applyAlignment="1" applyProtection="1">
      <alignment horizontal="center" vertical="top" wrapText="1"/>
      <protection/>
    </xf>
    <xf numFmtId="0" fontId="3" fillId="0" borderId="26" xfId="44" applyFont="1" applyBorder="1" applyAlignment="1" applyProtection="1">
      <alignment horizontal="justify" vertical="top" wrapText="1"/>
      <protection/>
    </xf>
    <xf numFmtId="0" fontId="3" fillId="0" borderId="27" xfId="44" applyFont="1" applyBorder="1" applyAlignment="1" applyProtection="1">
      <alignment horizontal="center" vertical="top" wrapText="1"/>
      <protection/>
    </xf>
    <xf numFmtId="172" fontId="3" fillId="0" borderId="28" xfId="44" applyNumberFormat="1" applyFont="1" applyBorder="1" applyAlignment="1" applyProtection="1">
      <alignment horizontal="center" vertical="top" wrapText="1"/>
      <protection/>
    </xf>
    <xf numFmtId="172" fontId="3" fillId="0" borderId="29" xfId="44" applyNumberFormat="1" applyFont="1" applyBorder="1" applyAlignment="1" applyProtection="1">
      <alignment horizontal="center" vertical="top" wrapText="1"/>
      <protection/>
    </xf>
    <xf numFmtId="172" fontId="3" fillId="0" borderId="30" xfId="44" applyNumberFormat="1" applyFont="1" applyBorder="1" applyAlignment="1" applyProtection="1">
      <alignment horizontal="center" vertical="top" wrapText="1"/>
      <protection/>
    </xf>
    <xf numFmtId="172" fontId="3" fillId="0" borderId="31" xfId="44" applyNumberFormat="1" applyFont="1" applyBorder="1" applyAlignment="1" applyProtection="1">
      <alignment horizontal="center" vertical="top" wrapText="1"/>
      <protection/>
    </xf>
    <xf numFmtId="172" fontId="3" fillId="0" borderId="32" xfId="44" applyNumberFormat="1" applyFont="1" applyBorder="1" applyAlignment="1" applyProtection="1">
      <alignment horizontal="center" vertical="top" wrapText="1"/>
      <protection/>
    </xf>
    <xf numFmtId="172" fontId="3" fillId="0" borderId="33" xfId="44" applyNumberFormat="1" applyFont="1" applyBorder="1" applyAlignment="1" applyProtection="1">
      <alignment horizontal="center" vertical="top" wrapText="1"/>
      <protection/>
    </xf>
    <xf numFmtId="172" fontId="3" fillId="0" borderId="34" xfId="44" applyNumberFormat="1" applyFont="1" applyBorder="1" applyAlignment="1" applyProtection="1">
      <alignment horizontal="center" vertical="top" wrapText="1"/>
      <protection/>
    </xf>
    <xf numFmtId="0" fontId="3" fillId="0" borderId="14" xfId="44" applyFont="1" applyBorder="1" applyAlignment="1" applyProtection="1">
      <alignment vertical="top" wrapText="1"/>
      <protection/>
    </xf>
    <xf numFmtId="0" fontId="3" fillId="0" borderId="10" xfId="44" applyFont="1" applyBorder="1" applyAlignment="1" applyProtection="1">
      <alignment vertical="top" wrapText="1"/>
      <protection/>
    </xf>
    <xf numFmtId="172" fontId="3" fillId="0" borderId="10" xfId="44" applyNumberFormat="1" applyFont="1" applyBorder="1" applyAlignment="1" applyProtection="1">
      <alignment vertical="top" wrapText="1"/>
      <protection/>
    </xf>
    <xf numFmtId="0" fontId="2" fillId="0" borderId="15" xfId="44" applyFont="1" applyBorder="1" applyAlignment="1" applyProtection="1">
      <alignment horizontal="justify" vertical="top" wrapText="1"/>
      <protection/>
    </xf>
    <xf numFmtId="172" fontId="3" fillId="0" borderId="11" xfId="44" applyNumberFormat="1" applyFont="1" applyBorder="1" applyAlignment="1" applyProtection="1">
      <alignment horizontal="center" vertical="top" wrapText="1"/>
      <protection/>
    </xf>
    <xf numFmtId="0" fontId="3" fillId="0" borderId="28" xfId="44" applyFont="1" applyBorder="1" applyAlignment="1" applyProtection="1">
      <alignment vertical="top" wrapText="1"/>
      <protection/>
    </xf>
    <xf numFmtId="0" fontId="3" fillId="0" borderId="35" xfId="44" applyFont="1" applyBorder="1" applyAlignment="1" applyProtection="1">
      <alignment vertical="top" wrapText="1"/>
      <protection/>
    </xf>
    <xf numFmtId="172" fontId="3" fillId="0" borderId="35" xfId="44" applyNumberFormat="1" applyFont="1" applyBorder="1" applyAlignment="1" applyProtection="1">
      <alignment vertical="top" wrapText="1"/>
      <protection/>
    </xf>
    <xf numFmtId="0" fontId="2" fillId="0" borderId="11" xfId="44" applyFont="1" applyBorder="1" applyAlignment="1" applyProtection="1">
      <alignment horizontal="center" vertical="top" wrapText="1"/>
      <protection/>
    </xf>
    <xf numFmtId="0" fontId="2" fillId="0" borderId="24" xfId="44" applyFont="1" applyBorder="1" applyAlignment="1" applyProtection="1">
      <alignment vertical="top" wrapText="1"/>
      <protection/>
    </xf>
    <xf numFmtId="0" fontId="2" fillId="0" borderId="25" xfId="44" applyFont="1" applyBorder="1" applyAlignment="1" applyProtection="1">
      <alignment vertical="top" wrapText="1"/>
      <protection/>
    </xf>
    <xf numFmtId="0" fontId="2" fillId="0" borderId="36" xfId="44" applyFont="1" applyBorder="1" applyAlignment="1" applyProtection="1">
      <alignment vertical="top" wrapText="1"/>
      <protection/>
    </xf>
    <xf numFmtId="0" fontId="2" fillId="0" borderId="37" xfId="44" applyFont="1" applyBorder="1" applyAlignment="1" applyProtection="1">
      <alignment vertical="top" wrapText="1"/>
      <protection/>
    </xf>
    <xf numFmtId="0" fontId="2" fillId="0" borderId="38" xfId="44" applyFont="1" applyBorder="1" applyAlignment="1" applyProtection="1">
      <alignment horizontal="center" vertical="top" wrapText="1"/>
      <protection/>
    </xf>
    <xf numFmtId="0" fontId="2" fillId="0" borderId="39" xfId="44" applyFont="1" applyBorder="1" applyAlignment="1" applyProtection="1">
      <alignment vertical="top" wrapText="1"/>
      <protection/>
    </xf>
    <xf numFmtId="0" fontId="3" fillId="0" borderId="40" xfId="44" applyFont="1" applyBorder="1" applyAlignment="1" applyProtection="1">
      <alignment horizontal="center" vertical="top" wrapText="1"/>
      <protection/>
    </xf>
    <xf numFmtId="0" fontId="3" fillId="0" borderId="29" xfId="44" applyFont="1" applyBorder="1" applyAlignment="1" applyProtection="1">
      <alignment horizontal="center" vertical="top" wrapText="1"/>
      <protection/>
    </xf>
    <xf numFmtId="0" fontId="3" fillId="0" borderId="33" xfId="44" applyFont="1" applyBorder="1" applyAlignment="1" applyProtection="1">
      <alignment horizontal="center" vertical="top" wrapText="1"/>
      <protection/>
    </xf>
    <xf numFmtId="0" fontId="3" fillId="0" borderId="31" xfId="44" applyFont="1" applyBorder="1" applyAlignment="1" applyProtection="1">
      <alignment horizontal="center" vertical="top" wrapText="1"/>
      <protection/>
    </xf>
    <xf numFmtId="0" fontId="3" fillId="0" borderId="40" xfId="44" applyFont="1" applyBorder="1" applyAlignment="1" applyProtection="1">
      <alignment vertical="top" wrapText="1"/>
      <protection/>
    </xf>
    <xf numFmtId="172" fontId="2" fillId="0" borderId="31" xfId="44" applyNumberFormat="1" applyFont="1" applyBorder="1" applyAlignment="1" applyProtection="1">
      <alignment horizontal="center" vertical="top" wrapText="1"/>
      <protection/>
    </xf>
    <xf numFmtId="172" fontId="2" fillId="0" borderId="41" xfId="44" applyNumberFormat="1" applyFont="1" applyBorder="1" applyAlignment="1" applyProtection="1">
      <alignment horizontal="center" vertical="top" wrapText="1"/>
      <protection/>
    </xf>
    <xf numFmtId="0" fontId="2" fillId="0" borderId="40" xfId="44" applyFont="1" applyBorder="1" applyAlignment="1" applyProtection="1">
      <alignment vertical="top" wrapText="1"/>
      <protection/>
    </xf>
    <xf numFmtId="0" fontId="2" fillId="0" borderId="42" xfId="44" applyFont="1" applyBorder="1" applyAlignment="1" applyProtection="1">
      <alignment vertical="top" wrapText="1"/>
      <protection/>
    </xf>
    <xf numFmtId="0" fontId="3" fillId="0" borderId="23" xfId="44" applyFont="1" applyBorder="1" applyAlignment="1" applyProtection="1">
      <alignment horizontal="center" vertical="top" wrapText="1"/>
      <protection/>
    </xf>
    <xf numFmtId="0" fontId="3" fillId="0" borderId="25" xfId="44" applyFont="1" applyBorder="1" applyAlignment="1" applyProtection="1">
      <alignment horizontal="center" vertical="top" wrapText="1"/>
      <protection/>
    </xf>
    <xf numFmtId="0" fontId="3" fillId="0" borderId="43" xfId="44" applyFont="1" applyBorder="1" applyAlignment="1" applyProtection="1">
      <alignment horizontal="center" vertical="top" wrapText="1"/>
      <protection/>
    </xf>
    <xf numFmtId="0" fontId="3" fillId="0" borderId="30" xfId="44" applyFont="1" applyBorder="1" applyAlignment="1" applyProtection="1">
      <alignment horizontal="center" vertical="top" wrapText="1"/>
      <protection/>
    </xf>
    <xf numFmtId="172" fontId="2" fillId="0" borderId="44" xfId="44" applyNumberFormat="1" applyFont="1" applyBorder="1" applyAlignment="1" applyProtection="1">
      <alignment horizontal="center" vertical="top" wrapText="1"/>
      <protection/>
    </xf>
    <xf numFmtId="0" fontId="3" fillId="0" borderId="39" xfId="44" applyFont="1" applyBorder="1" applyAlignment="1" applyProtection="1">
      <alignment vertical="top" wrapText="1"/>
      <protection/>
    </xf>
    <xf numFmtId="0" fontId="3" fillId="0" borderId="45" xfId="44" applyFont="1" applyBorder="1" applyAlignment="1" applyProtection="1">
      <alignment vertical="top" wrapText="1"/>
      <protection/>
    </xf>
    <xf numFmtId="172" fontId="2" fillId="0" borderId="15" xfId="44" applyNumberFormat="1" applyFont="1" applyBorder="1" applyAlignment="1" applyProtection="1">
      <alignment horizontal="center" vertical="top" wrapText="1"/>
      <protection/>
    </xf>
    <xf numFmtId="0" fontId="2" fillId="0" borderId="41" xfId="44" applyFont="1" applyBorder="1" applyAlignment="1" applyProtection="1">
      <alignment vertical="top" wrapText="1"/>
      <protection/>
    </xf>
    <xf numFmtId="172" fontId="2" fillId="0" borderId="46" xfId="44" applyNumberFormat="1" applyFont="1" applyBorder="1" applyAlignment="1" applyProtection="1">
      <alignment horizontal="center" vertical="top" wrapText="1"/>
      <protection/>
    </xf>
    <xf numFmtId="0" fontId="2" fillId="0" borderId="21" xfId="44" applyFont="1" applyBorder="1" applyAlignment="1" applyProtection="1">
      <alignment horizontal="center" vertical="top" wrapText="1"/>
      <protection/>
    </xf>
    <xf numFmtId="0" fontId="2" fillId="0" borderId="47" xfId="44" applyFont="1" applyBorder="1" applyAlignment="1" applyProtection="1">
      <alignment horizontal="center" vertical="top" wrapText="1"/>
      <protection/>
    </xf>
    <xf numFmtId="0" fontId="2" fillId="0" borderId="48" xfId="44" applyFont="1" applyBorder="1" applyAlignment="1" applyProtection="1">
      <alignment horizontal="center" vertical="top" wrapText="1"/>
      <protection/>
    </xf>
    <xf numFmtId="0" fontId="2" fillId="0" borderId="48" xfId="44" applyFont="1" applyBorder="1" applyAlignment="1" applyProtection="1">
      <alignment horizontal="center" vertical="top" wrapText="1"/>
      <protection locked="0"/>
    </xf>
    <xf numFmtId="0" fontId="2" fillId="0" borderId="49" xfId="44" applyFont="1" applyBorder="1" applyAlignment="1" applyProtection="1">
      <alignment horizontal="center" vertical="top" wrapText="1"/>
      <protection/>
    </xf>
    <xf numFmtId="0" fontId="2" fillId="0" borderId="50" xfId="44" applyFont="1" applyBorder="1" applyAlignment="1" applyProtection="1">
      <alignment horizontal="center" vertical="top" wrapText="1"/>
      <protection/>
    </xf>
    <xf numFmtId="0" fontId="3" fillId="33" borderId="18" xfId="44" applyFont="1" applyFill="1" applyBorder="1" applyAlignment="1" applyProtection="1">
      <alignment horizontal="center" vertical="top" wrapText="1"/>
      <protection locked="0"/>
    </xf>
    <xf numFmtId="0" fontId="3" fillId="33" borderId="12" xfId="44" applyFont="1" applyFill="1" applyBorder="1" applyAlignment="1" applyProtection="1">
      <alignment horizontal="center" vertical="top" wrapText="1"/>
      <protection locked="0"/>
    </xf>
    <xf numFmtId="0" fontId="3" fillId="33" borderId="32" xfId="44" applyFont="1" applyFill="1" applyBorder="1" applyAlignment="1" applyProtection="1">
      <alignment vertical="top" wrapText="1"/>
      <protection locked="0"/>
    </xf>
    <xf numFmtId="0" fontId="3" fillId="33" borderId="32" xfId="44" applyFont="1" applyFill="1" applyBorder="1" applyAlignment="1" applyProtection="1">
      <alignment horizontal="center" vertical="top" wrapText="1"/>
      <protection locked="0"/>
    </xf>
    <xf numFmtId="0" fontId="3" fillId="33" borderId="51" xfId="44" applyFont="1" applyFill="1" applyBorder="1" applyAlignment="1" applyProtection="1">
      <alignment horizontal="center" vertical="top" wrapText="1"/>
      <protection locked="0"/>
    </xf>
    <xf numFmtId="0" fontId="3" fillId="33" borderId="52" xfId="44" applyFont="1" applyFill="1" applyBorder="1" applyAlignment="1" applyProtection="1">
      <alignment horizontal="center" vertical="top" wrapText="1"/>
      <protection locked="0"/>
    </xf>
    <xf numFmtId="0" fontId="3" fillId="33" borderId="33" xfId="44" applyFont="1" applyFill="1" applyBorder="1" applyAlignment="1" applyProtection="1">
      <alignment vertical="top" wrapText="1"/>
      <protection locked="0"/>
    </xf>
    <xf numFmtId="0" fontId="3" fillId="33" borderId="34" xfId="44" applyFont="1" applyFill="1" applyBorder="1" applyAlignment="1" applyProtection="1">
      <alignment horizontal="center" vertical="top" wrapText="1"/>
      <protection locked="0"/>
    </xf>
    <xf numFmtId="0" fontId="3" fillId="33" borderId="41" xfId="44" applyFont="1" applyFill="1" applyBorder="1" applyProtection="1">
      <alignment/>
      <protection locked="0"/>
    </xf>
    <xf numFmtId="0" fontId="3" fillId="0" borderId="14" xfId="44" applyFont="1" applyBorder="1" applyProtection="1">
      <alignment/>
      <protection/>
    </xf>
    <xf numFmtId="0" fontId="8" fillId="0" borderId="0" xfId="44" applyFont="1" applyProtection="1">
      <alignment/>
      <protection locked="0"/>
    </xf>
    <xf numFmtId="0" fontId="8" fillId="0" borderId="11" xfId="44" applyFont="1" applyBorder="1" applyProtection="1">
      <alignment/>
      <protection/>
    </xf>
    <xf numFmtId="172" fontId="8" fillId="0" borderId="11" xfId="44" applyNumberFormat="1" applyFont="1" applyBorder="1" applyProtection="1">
      <alignment/>
      <protection/>
    </xf>
    <xf numFmtId="0" fontId="8" fillId="0" borderId="11" xfId="44" applyFont="1" applyBorder="1" applyProtection="1">
      <alignment/>
      <protection locked="0"/>
    </xf>
    <xf numFmtId="0" fontId="8" fillId="0" borderId="40" xfId="44" applyFont="1" applyBorder="1" applyProtection="1">
      <alignment/>
      <protection/>
    </xf>
    <xf numFmtId="0" fontId="3" fillId="0" borderId="53" xfId="44" applyFont="1" applyBorder="1" applyAlignment="1" applyProtection="1">
      <alignment horizontal="justify" vertical="top" wrapText="1"/>
      <protection/>
    </xf>
    <xf numFmtId="0" fontId="3" fillId="0" borderId="54" xfId="44" applyFont="1" applyBorder="1" applyAlignment="1" applyProtection="1">
      <alignment horizontal="center" vertical="top" wrapText="1"/>
      <protection/>
    </xf>
    <xf numFmtId="172" fontId="3" fillId="0" borderId="55" xfId="44" applyNumberFormat="1" applyFont="1" applyBorder="1" applyAlignment="1" applyProtection="1">
      <alignment horizontal="center" vertical="top" wrapText="1"/>
      <protection/>
    </xf>
    <xf numFmtId="0" fontId="3" fillId="33" borderId="55" xfId="44" applyFont="1" applyFill="1" applyBorder="1" applyAlignment="1" applyProtection="1">
      <alignment horizontal="center" vertical="top" wrapText="1"/>
      <protection locked="0"/>
    </xf>
    <xf numFmtId="0" fontId="3" fillId="0" borderId="56" xfId="44" applyFont="1" applyBorder="1" applyAlignment="1" applyProtection="1">
      <alignment horizontal="center" vertical="top" wrapText="1"/>
      <protection/>
    </xf>
    <xf numFmtId="0" fontId="3" fillId="0" borderId="41" xfId="44" applyFont="1" applyBorder="1" applyAlignment="1" applyProtection="1">
      <alignment horizontal="center" vertical="top" wrapText="1"/>
      <protection/>
    </xf>
    <xf numFmtId="0" fontId="3" fillId="0" borderId="57" xfId="44" applyFont="1" applyBorder="1" applyAlignment="1" applyProtection="1">
      <alignment horizontal="justify" vertical="top" wrapText="1"/>
      <protection/>
    </xf>
    <xf numFmtId="0" fontId="3" fillId="0" borderId="37" xfId="44" applyFont="1" applyBorder="1" applyAlignment="1" applyProtection="1">
      <alignment horizontal="center" vertical="top" wrapText="1"/>
      <protection/>
    </xf>
    <xf numFmtId="172" fontId="3" fillId="0" borderId="58" xfId="44" applyNumberFormat="1" applyFont="1" applyBorder="1" applyAlignment="1" applyProtection="1">
      <alignment horizontal="center" vertical="top" wrapText="1"/>
      <protection/>
    </xf>
    <xf numFmtId="0" fontId="3" fillId="33" borderId="58" xfId="44" applyFont="1" applyFill="1" applyBorder="1" applyAlignment="1" applyProtection="1">
      <alignment horizontal="center" vertical="top" wrapText="1"/>
      <protection locked="0"/>
    </xf>
    <xf numFmtId="0" fontId="3" fillId="0" borderId="59" xfId="44" applyFont="1" applyBorder="1" applyAlignment="1" applyProtection="1">
      <alignment horizontal="center" vertical="top" wrapText="1"/>
      <protection/>
    </xf>
    <xf numFmtId="0" fontId="2" fillId="0" borderId="15" xfId="44" applyFont="1" applyBorder="1" applyAlignment="1" applyProtection="1">
      <alignment horizontal="justify"/>
      <protection/>
    </xf>
    <xf numFmtId="0" fontId="3" fillId="0" borderId="15" xfId="44" applyFont="1" applyBorder="1" applyAlignment="1" applyProtection="1">
      <alignment horizontal="left" vertical="top" wrapText="1"/>
      <protection/>
    </xf>
    <xf numFmtId="0" fontId="3" fillId="0" borderId="11" xfId="44" applyFont="1" applyBorder="1" applyAlignment="1" applyProtection="1">
      <alignment horizontal="left" vertical="top" wrapText="1"/>
      <protection/>
    </xf>
    <xf numFmtId="0" fontId="3" fillId="0" borderId="40" xfId="44" applyFont="1" applyBorder="1" applyAlignment="1" applyProtection="1">
      <alignment horizontal="left" vertical="top" wrapText="1"/>
      <protection/>
    </xf>
    <xf numFmtId="0" fontId="7" fillId="33" borderId="15" xfId="44" applyFont="1" applyFill="1" applyBorder="1" applyAlignment="1" applyProtection="1">
      <alignment horizontal="left"/>
      <protection/>
    </xf>
    <xf numFmtId="0" fontId="7" fillId="33" borderId="11" xfId="44" applyFont="1" applyFill="1" applyBorder="1" applyAlignment="1" applyProtection="1">
      <alignment horizontal="left"/>
      <protection/>
    </xf>
    <xf numFmtId="0" fontId="7" fillId="33" borderId="40" xfId="44" applyFont="1" applyFill="1" applyBorder="1" applyAlignment="1" applyProtection="1">
      <alignment horizontal="left"/>
      <protection/>
    </xf>
    <xf numFmtId="0" fontId="3" fillId="0" borderId="60" xfId="44" applyFont="1" applyBorder="1" applyAlignment="1" applyProtection="1">
      <alignment horizontal="left"/>
      <protection/>
    </xf>
    <xf numFmtId="0" fontId="3" fillId="0" borderId="61" xfId="44" applyFont="1" applyBorder="1" applyAlignment="1" applyProtection="1">
      <alignment horizontal="left"/>
      <protection/>
    </xf>
    <xf numFmtId="0" fontId="3" fillId="0" borderId="62" xfId="44" applyFont="1" applyBorder="1" applyAlignment="1" applyProtection="1">
      <alignment horizontal="left"/>
      <protection/>
    </xf>
    <xf numFmtId="0" fontId="3" fillId="33" borderId="28" xfId="44" applyFont="1" applyFill="1" applyBorder="1" applyAlignment="1" applyProtection="1">
      <alignment horizontal="left"/>
      <protection locked="0"/>
    </xf>
    <xf numFmtId="0" fontId="3" fillId="33" borderId="35" xfId="44" applyFont="1" applyFill="1" applyBorder="1" applyAlignment="1" applyProtection="1">
      <alignment horizontal="left"/>
      <protection locked="0"/>
    </xf>
    <xf numFmtId="0" fontId="3" fillId="33" borderId="45" xfId="44" applyFont="1" applyFill="1" applyBorder="1" applyAlignment="1" applyProtection="1">
      <alignment horizontal="left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34">
      <selection activeCell="D67" sqref="D67"/>
    </sheetView>
  </sheetViews>
  <sheetFormatPr defaultColWidth="9.421875" defaultRowHeight="12.75"/>
  <cols>
    <col min="1" max="1" width="48.8515625" style="90" customWidth="1"/>
    <col min="2" max="2" width="8.140625" style="90" customWidth="1"/>
    <col min="3" max="3" width="10.140625" style="90" customWidth="1"/>
    <col min="4" max="4" width="10.421875" style="90" customWidth="1"/>
    <col min="5" max="5" width="9.421875" style="90" customWidth="1"/>
    <col min="6" max="6" width="13.00390625" style="90" customWidth="1"/>
    <col min="7" max="16384" width="9.421875" style="90" customWidth="1"/>
  </cols>
  <sheetData>
    <row r="1" spans="1:6" ht="26.25" thickBot="1">
      <c r="A1" s="106" t="s">
        <v>84</v>
      </c>
      <c r="B1" s="110" t="s">
        <v>83</v>
      </c>
      <c r="C1" s="111"/>
      <c r="D1" s="111"/>
      <c r="E1" s="111"/>
      <c r="F1" s="112"/>
    </row>
    <row r="2" spans="1:6" ht="13.5" thickBot="1">
      <c r="A2" s="89" t="s">
        <v>80</v>
      </c>
      <c r="B2" s="113" t="s">
        <v>81</v>
      </c>
      <c r="C2" s="114"/>
      <c r="D2" s="114"/>
      <c r="E2" s="114"/>
      <c r="F2" s="115"/>
    </row>
    <row r="3" spans="1:6" ht="13.5" thickBot="1">
      <c r="A3" s="88" t="s">
        <v>82</v>
      </c>
      <c r="B3" s="116" t="s">
        <v>85</v>
      </c>
      <c r="C3" s="117"/>
      <c r="D3" s="117"/>
      <c r="E3" s="117"/>
      <c r="F3" s="118"/>
    </row>
    <row r="4" spans="1:6" ht="64.5" thickBot="1">
      <c r="A4" s="74" t="s">
        <v>0</v>
      </c>
      <c r="B4" s="75" t="s">
        <v>1</v>
      </c>
      <c r="C4" s="76" t="s">
        <v>2</v>
      </c>
      <c r="D4" s="77" t="s">
        <v>3</v>
      </c>
      <c r="E4" s="78" t="s">
        <v>4</v>
      </c>
      <c r="F4" s="79" t="s">
        <v>79</v>
      </c>
    </row>
    <row r="5" spans="1:6" ht="13.5" customHeight="1" thickBot="1">
      <c r="A5" s="7" t="s">
        <v>5</v>
      </c>
      <c r="B5" s="8"/>
      <c r="C5" s="8"/>
      <c r="D5" s="1"/>
      <c r="E5" s="8"/>
      <c r="F5" s="54"/>
    </row>
    <row r="6" spans="1:6" ht="13.5" customHeight="1" thickBot="1">
      <c r="A6" s="9" t="s">
        <v>55</v>
      </c>
      <c r="B6" s="10"/>
      <c r="C6" s="10"/>
      <c r="D6" s="2"/>
      <c r="E6" s="10"/>
      <c r="F6" s="55"/>
    </row>
    <row r="7" spans="1:6" ht="13.5" customHeight="1" thickBot="1">
      <c r="A7" s="11" t="s">
        <v>7</v>
      </c>
      <c r="B7" s="12" t="s">
        <v>47</v>
      </c>
      <c r="C7" s="13">
        <v>20</v>
      </c>
      <c r="D7" s="80"/>
      <c r="E7" s="56">
        <f>10*D7</f>
        <v>0</v>
      </c>
      <c r="F7" s="57">
        <f>IF(E7&lt;C7,E7,C7)</f>
        <v>0</v>
      </c>
    </row>
    <row r="8" spans="1:6" ht="13.5" customHeight="1" thickBot="1">
      <c r="A8" s="14" t="s">
        <v>8</v>
      </c>
      <c r="B8" s="15" t="s">
        <v>6</v>
      </c>
      <c r="C8" s="16">
        <v>10</v>
      </c>
      <c r="D8" s="81"/>
      <c r="E8" s="58">
        <f>5*D8</f>
        <v>0</v>
      </c>
      <c r="F8" s="57">
        <f>IF(E8&lt;C8,E8,C8)</f>
        <v>0</v>
      </c>
    </row>
    <row r="9" spans="1:6" ht="13.5" customHeight="1" thickBot="1">
      <c r="A9" s="9" t="s">
        <v>56</v>
      </c>
      <c r="B9" s="17"/>
      <c r="C9" s="18"/>
      <c r="D9" s="3"/>
      <c r="E9" s="17"/>
      <c r="F9" s="59"/>
    </row>
    <row r="10" spans="1:6" ht="13.5" customHeight="1" thickBot="1">
      <c r="A10" s="11" t="s">
        <v>7</v>
      </c>
      <c r="B10" s="12" t="s">
        <v>58</v>
      </c>
      <c r="C10" s="13">
        <v>12</v>
      </c>
      <c r="D10" s="80"/>
      <c r="E10" s="56">
        <f>6*D10</f>
        <v>0</v>
      </c>
      <c r="F10" s="57">
        <f>IF(E10&lt;C10,E10,C10)</f>
        <v>0</v>
      </c>
    </row>
    <row r="11" spans="1:6" ht="13.5" customHeight="1" thickBot="1">
      <c r="A11" s="14" t="s">
        <v>8</v>
      </c>
      <c r="B11" s="15" t="s">
        <v>59</v>
      </c>
      <c r="C11" s="16">
        <v>6</v>
      </c>
      <c r="D11" s="81"/>
      <c r="E11" s="58">
        <f>3*D11</f>
        <v>0</v>
      </c>
      <c r="F11" s="57">
        <f>IF(E11&lt;C11,E11,C11)</f>
        <v>0</v>
      </c>
    </row>
    <row r="12" spans="1:6" ht="13.5" customHeight="1" thickBot="1">
      <c r="A12" s="19" t="s">
        <v>57</v>
      </c>
      <c r="B12" s="17"/>
      <c r="C12" s="18"/>
      <c r="D12" s="3"/>
      <c r="E12" s="17"/>
      <c r="F12" s="59"/>
    </row>
    <row r="13" spans="1:6" ht="13.5" customHeight="1" thickBot="1">
      <c r="A13" s="11" t="s">
        <v>7</v>
      </c>
      <c r="B13" s="12" t="s">
        <v>6</v>
      </c>
      <c r="C13" s="13">
        <v>10</v>
      </c>
      <c r="D13" s="80"/>
      <c r="E13" s="56">
        <f>5*D13</f>
        <v>0</v>
      </c>
      <c r="F13" s="57">
        <f>IF(E13&lt;C13,E13,C13)</f>
        <v>0</v>
      </c>
    </row>
    <row r="14" spans="1:6" ht="13.5" customHeight="1" thickBot="1">
      <c r="A14" s="14" t="s">
        <v>8</v>
      </c>
      <c r="B14" s="15" t="s">
        <v>46</v>
      </c>
      <c r="C14" s="16">
        <v>4</v>
      </c>
      <c r="D14" s="81"/>
      <c r="E14" s="58">
        <f>2*D14</f>
        <v>0</v>
      </c>
      <c r="F14" s="57">
        <f>IF(E14&lt;C14,E14,C14)</f>
        <v>0</v>
      </c>
    </row>
    <row r="15" spans="1:6" ht="13.5" customHeight="1" thickBot="1">
      <c r="A15" s="9" t="s">
        <v>9</v>
      </c>
      <c r="B15" s="17"/>
      <c r="C15" s="18"/>
      <c r="D15" s="3"/>
      <c r="E15" s="17"/>
      <c r="F15" s="59"/>
    </row>
    <row r="16" spans="1:6" ht="13.5" customHeight="1" thickBot="1">
      <c r="A16" s="11" t="s">
        <v>10</v>
      </c>
      <c r="B16" s="12" t="s">
        <v>11</v>
      </c>
      <c r="C16" s="13">
        <v>4</v>
      </c>
      <c r="D16" s="80"/>
      <c r="E16" s="56">
        <f>0.5*D16</f>
        <v>0</v>
      </c>
      <c r="F16" s="57">
        <f>IF(E16&lt;C16,E16,C16)</f>
        <v>0</v>
      </c>
    </row>
    <row r="17" spans="1:6" ht="13.5" customHeight="1" thickBot="1">
      <c r="A17" s="14" t="s">
        <v>8</v>
      </c>
      <c r="B17" s="15" t="s">
        <v>12</v>
      </c>
      <c r="C17" s="16">
        <v>2.4</v>
      </c>
      <c r="D17" s="81"/>
      <c r="E17" s="58">
        <f>0.3*D17</f>
        <v>0</v>
      </c>
      <c r="F17" s="57">
        <f>IF(E17&lt;C17,E17,C17)</f>
        <v>0</v>
      </c>
    </row>
    <row r="18" spans="1:6" ht="13.5" customHeight="1" thickBot="1">
      <c r="A18" s="19" t="s">
        <v>48</v>
      </c>
      <c r="B18" s="91"/>
      <c r="C18" s="92"/>
      <c r="D18" s="93"/>
      <c r="E18" s="91"/>
      <c r="F18" s="94"/>
    </row>
    <row r="19" spans="1:6" ht="13.5" customHeight="1" thickBot="1">
      <c r="A19" s="11" t="s">
        <v>10</v>
      </c>
      <c r="B19" s="12" t="s">
        <v>60</v>
      </c>
      <c r="C19" s="13">
        <v>12</v>
      </c>
      <c r="D19" s="80"/>
      <c r="E19" s="56">
        <f>1.5*D19</f>
        <v>0</v>
      </c>
      <c r="F19" s="57">
        <f>IF(E19&lt;C19,E19,C19)</f>
        <v>0</v>
      </c>
    </row>
    <row r="20" spans="1:6" ht="13.5" customHeight="1" thickBot="1">
      <c r="A20" s="14" t="s">
        <v>8</v>
      </c>
      <c r="B20" s="15" t="s">
        <v>11</v>
      </c>
      <c r="C20" s="16">
        <v>4</v>
      </c>
      <c r="D20" s="81"/>
      <c r="E20" s="58">
        <f>0.5*D20</f>
        <v>0</v>
      </c>
      <c r="F20" s="57">
        <f>IF(E20&lt;C20,E20,C20)</f>
        <v>0</v>
      </c>
    </row>
    <row r="21" spans="1:6" ht="13.5" customHeight="1" thickBot="1">
      <c r="A21" s="9" t="s">
        <v>53</v>
      </c>
      <c r="B21" s="17"/>
      <c r="C21" s="18"/>
      <c r="D21" s="3"/>
      <c r="E21" s="17"/>
      <c r="F21" s="59"/>
    </row>
    <row r="22" spans="1:6" ht="13.5" customHeight="1" thickBot="1">
      <c r="A22" s="11" t="s">
        <v>54</v>
      </c>
      <c r="B22" s="12" t="s">
        <v>61</v>
      </c>
      <c r="C22" s="13">
        <v>4</v>
      </c>
      <c r="D22" s="80"/>
      <c r="E22" s="56">
        <f>0.5*D22</f>
        <v>0</v>
      </c>
      <c r="F22" s="57">
        <f>IF(E22&lt;C22,E22,C22)</f>
        <v>0</v>
      </c>
    </row>
    <row r="23" spans="1:6" ht="13.5" customHeight="1" thickBot="1">
      <c r="A23" s="20" t="s">
        <v>14</v>
      </c>
      <c r="B23" s="15"/>
      <c r="C23" s="16"/>
      <c r="D23" s="5"/>
      <c r="E23" s="60">
        <f>SUM(E7:E8,E13:E14,E16:E19,E20,E22)</f>
        <v>0</v>
      </c>
      <c r="F23" s="61">
        <f>SUM(F7:F8,F13:F14,F16:F19,F20,F22)</f>
        <v>0</v>
      </c>
    </row>
    <row r="24" spans="1:6" ht="6.75" customHeight="1" thickBot="1">
      <c r="A24" s="21"/>
      <c r="B24" s="22"/>
      <c r="C24" s="23"/>
      <c r="D24" s="22"/>
      <c r="E24" s="22"/>
      <c r="F24" s="62"/>
    </row>
    <row r="25" spans="1:6" ht="13.5" customHeight="1" thickBot="1">
      <c r="A25" s="24" t="s">
        <v>68</v>
      </c>
      <c r="B25" s="25"/>
      <c r="C25" s="26"/>
      <c r="D25" s="25"/>
      <c r="E25" s="63"/>
      <c r="F25" s="62"/>
    </row>
    <row r="26" spans="1:6" ht="13.5" customHeight="1" thickBot="1">
      <c r="A26" s="27" t="s">
        <v>15</v>
      </c>
      <c r="B26" s="28"/>
      <c r="C26" s="29"/>
      <c r="D26" s="28"/>
      <c r="E26" s="28"/>
      <c r="F26" s="59"/>
    </row>
    <row r="27" spans="1:6" ht="13.5" customHeight="1" thickBot="1">
      <c r="A27" s="11" t="s">
        <v>16</v>
      </c>
      <c r="B27" s="12" t="s">
        <v>51</v>
      </c>
      <c r="C27" s="13">
        <v>50</v>
      </c>
      <c r="D27" s="80"/>
      <c r="E27" s="56">
        <f>5*D27</f>
        <v>0</v>
      </c>
      <c r="F27" s="57">
        <f>IF(E27&lt;C27,E27,C27)</f>
        <v>0</v>
      </c>
    </row>
    <row r="28" spans="1:6" ht="13.5" customHeight="1" thickBot="1">
      <c r="A28" s="14" t="s">
        <v>18</v>
      </c>
      <c r="B28" s="15" t="s">
        <v>52</v>
      </c>
      <c r="C28" s="16">
        <v>30</v>
      </c>
      <c r="D28" s="81"/>
      <c r="E28" s="58">
        <f>3*D28</f>
        <v>0</v>
      </c>
      <c r="F28" s="57">
        <f>IF(E28&lt;C28,E28,C28)</f>
        <v>0</v>
      </c>
    </row>
    <row r="29" spans="1:6" ht="13.5" customHeight="1" thickBot="1">
      <c r="A29" s="9" t="s">
        <v>23</v>
      </c>
      <c r="B29" s="17"/>
      <c r="C29" s="18"/>
      <c r="D29" s="17"/>
      <c r="E29" s="17"/>
      <c r="F29" s="59"/>
    </row>
    <row r="30" spans="1:6" ht="13.5" customHeight="1" thickBot="1">
      <c r="A30" s="11" t="s">
        <v>16</v>
      </c>
      <c r="B30" s="12" t="s">
        <v>17</v>
      </c>
      <c r="C30" s="13">
        <v>5</v>
      </c>
      <c r="D30" s="80"/>
      <c r="E30" s="56">
        <f>1*D30</f>
        <v>0</v>
      </c>
      <c r="F30" s="57">
        <f>IF(E30&lt;C30,E30,C30)</f>
        <v>0</v>
      </c>
    </row>
    <row r="31" spans="1:6" ht="13.5" customHeight="1" thickBot="1">
      <c r="A31" s="14" t="s">
        <v>18</v>
      </c>
      <c r="B31" s="15" t="s">
        <v>19</v>
      </c>
      <c r="C31" s="16">
        <v>5</v>
      </c>
      <c r="D31" s="81"/>
      <c r="E31" s="58">
        <f>0.5*D31</f>
        <v>0</v>
      </c>
      <c r="F31" s="57">
        <f>IF(E31&lt;C31,E31,C31)</f>
        <v>0</v>
      </c>
    </row>
    <row r="32" spans="1:6" ht="13.5" customHeight="1" thickBot="1">
      <c r="A32" s="107" t="s">
        <v>27</v>
      </c>
      <c r="B32" s="108"/>
      <c r="C32" s="108"/>
      <c r="D32" s="108"/>
      <c r="E32" s="108"/>
      <c r="F32" s="109"/>
    </row>
    <row r="33" spans="1:6" ht="13.5" customHeight="1" thickBot="1">
      <c r="A33" s="11" t="s">
        <v>16</v>
      </c>
      <c r="B33" s="12" t="s">
        <v>31</v>
      </c>
      <c r="C33" s="30">
        <v>20</v>
      </c>
      <c r="D33" s="82"/>
      <c r="E33" s="64">
        <f>2*D33</f>
        <v>0</v>
      </c>
      <c r="F33" s="57">
        <f aca="true" t="shared" si="0" ref="F33:F38">IF(E33&lt;C33,E33,C33)</f>
        <v>0</v>
      </c>
    </row>
    <row r="34" spans="1:6" ht="13.5" customHeight="1" thickBot="1">
      <c r="A34" s="31" t="s">
        <v>18</v>
      </c>
      <c r="B34" s="32" t="s">
        <v>17</v>
      </c>
      <c r="C34" s="33">
        <v>10</v>
      </c>
      <c r="D34" s="82"/>
      <c r="E34" s="64">
        <f>1*D34</f>
        <v>0</v>
      </c>
      <c r="F34" s="57">
        <f t="shared" si="0"/>
        <v>0</v>
      </c>
    </row>
    <row r="35" spans="1:6" ht="13.5" customHeight="1" thickBot="1">
      <c r="A35" s="11" t="s">
        <v>49</v>
      </c>
      <c r="B35" s="12" t="s">
        <v>17</v>
      </c>
      <c r="C35" s="34">
        <v>20</v>
      </c>
      <c r="D35" s="83"/>
      <c r="E35" s="64">
        <f>1*D35</f>
        <v>0</v>
      </c>
      <c r="F35" s="57">
        <f t="shared" si="0"/>
        <v>0</v>
      </c>
    </row>
    <row r="36" spans="1:6" ht="13.5" customHeight="1" thickBot="1">
      <c r="A36" s="31" t="s">
        <v>50</v>
      </c>
      <c r="B36" s="32" t="s">
        <v>19</v>
      </c>
      <c r="C36" s="35">
        <v>10</v>
      </c>
      <c r="D36" s="84"/>
      <c r="E36" s="65">
        <f>0.5*D36</f>
        <v>0</v>
      </c>
      <c r="F36" s="57">
        <f t="shared" si="0"/>
        <v>0</v>
      </c>
    </row>
    <row r="37" spans="1:6" ht="13.5" customHeight="1" thickBot="1">
      <c r="A37" s="31" t="s">
        <v>20</v>
      </c>
      <c r="B37" s="32" t="s">
        <v>25</v>
      </c>
      <c r="C37" s="35">
        <v>6</v>
      </c>
      <c r="D37" s="84"/>
      <c r="E37" s="65">
        <f>0.3*D37</f>
        <v>0</v>
      </c>
      <c r="F37" s="57">
        <f t="shared" si="0"/>
        <v>0</v>
      </c>
    </row>
    <row r="38" spans="1:6" ht="13.5" customHeight="1" thickBot="1">
      <c r="A38" s="14" t="s">
        <v>21</v>
      </c>
      <c r="B38" s="15" t="s">
        <v>22</v>
      </c>
      <c r="C38" s="36">
        <v>4</v>
      </c>
      <c r="D38" s="85"/>
      <c r="E38" s="66">
        <f>0.2*D38</f>
        <v>0</v>
      </c>
      <c r="F38" s="57">
        <f t="shared" si="0"/>
        <v>0</v>
      </c>
    </row>
    <row r="39" spans="1:6" ht="13.5" customHeight="1" thickBot="1">
      <c r="A39" s="107" t="s">
        <v>28</v>
      </c>
      <c r="B39" s="108"/>
      <c r="C39" s="108"/>
      <c r="D39" s="108"/>
      <c r="E39" s="108"/>
      <c r="F39" s="109"/>
    </row>
    <row r="40" spans="1:6" ht="13.5" customHeight="1" thickBot="1">
      <c r="A40" s="11" t="s">
        <v>16</v>
      </c>
      <c r="B40" s="12" t="s">
        <v>62</v>
      </c>
      <c r="C40" s="37">
        <v>6.4</v>
      </c>
      <c r="D40" s="82"/>
      <c r="E40" s="56">
        <f>0/8*D40</f>
        <v>0</v>
      </c>
      <c r="F40" s="57">
        <f>IF(E40&lt;C40,E40,C40)</f>
        <v>0</v>
      </c>
    </row>
    <row r="41" spans="1:6" ht="13.5" customHeight="1" thickBot="1">
      <c r="A41" s="31" t="s">
        <v>18</v>
      </c>
      <c r="B41" s="32" t="s">
        <v>63</v>
      </c>
      <c r="C41" s="38">
        <v>4.8</v>
      </c>
      <c r="D41" s="86"/>
      <c r="E41" s="56">
        <f>0.6*D41</f>
        <v>0</v>
      </c>
      <c r="F41" s="57">
        <f aca="true" t="shared" si="1" ref="F41:F55">IF(E41&lt;C41,E41,C41)</f>
        <v>0</v>
      </c>
    </row>
    <row r="42" spans="1:6" ht="13.5" customHeight="1" thickBot="1">
      <c r="A42" s="11" t="s">
        <v>49</v>
      </c>
      <c r="B42" s="12" t="s">
        <v>24</v>
      </c>
      <c r="C42" s="13">
        <v>3.2</v>
      </c>
      <c r="D42" s="80"/>
      <c r="E42" s="56">
        <f>0.4*D42</f>
        <v>0</v>
      </c>
      <c r="F42" s="57">
        <f t="shared" si="1"/>
        <v>0</v>
      </c>
    </row>
    <row r="43" spans="1:6" ht="13.5" customHeight="1" thickBot="1">
      <c r="A43" s="31" t="s">
        <v>50</v>
      </c>
      <c r="B43" s="32" t="s">
        <v>25</v>
      </c>
      <c r="C43" s="39">
        <v>2.4</v>
      </c>
      <c r="D43" s="87"/>
      <c r="E43" s="67">
        <f>0.3*D43</f>
        <v>0</v>
      </c>
      <c r="F43" s="57">
        <f t="shared" si="1"/>
        <v>0</v>
      </c>
    </row>
    <row r="44" spans="1:6" ht="13.5" customHeight="1" thickBot="1">
      <c r="A44" s="31" t="s">
        <v>20</v>
      </c>
      <c r="B44" s="32" t="s">
        <v>22</v>
      </c>
      <c r="C44" s="39">
        <v>1.6</v>
      </c>
      <c r="D44" s="87"/>
      <c r="E44" s="67">
        <f>0.2*D44</f>
        <v>0</v>
      </c>
      <c r="F44" s="57">
        <f t="shared" si="1"/>
        <v>0</v>
      </c>
    </row>
    <row r="45" spans="1:6" ht="13.5" customHeight="1" thickBot="1">
      <c r="A45" s="14" t="s">
        <v>21</v>
      </c>
      <c r="B45" s="15" t="s">
        <v>26</v>
      </c>
      <c r="C45" s="16">
        <v>1.2</v>
      </c>
      <c r="D45" s="81"/>
      <c r="E45" s="58">
        <f>0.15*D45</f>
        <v>0</v>
      </c>
      <c r="F45" s="57">
        <f t="shared" si="1"/>
        <v>0</v>
      </c>
    </row>
    <row r="46" spans="1:6" ht="13.5" customHeight="1" thickBot="1">
      <c r="A46" s="9" t="s">
        <v>29</v>
      </c>
      <c r="B46" s="17"/>
      <c r="C46" s="18"/>
      <c r="D46" s="17"/>
      <c r="E46" s="17"/>
      <c r="F46" s="59"/>
    </row>
    <row r="47" spans="1:6" ht="13.5" customHeight="1" thickBot="1">
      <c r="A47" s="11" t="s">
        <v>30</v>
      </c>
      <c r="B47" s="12" t="s">
        <v>17</v>
      </c>
      <c r="C47" s="13">
        <v>6</v>
      </c>
      <c r="D47" s="80"/>
      <c r="E47" s="56">
        <f>1*D47</f>
        <v>0</v>
      </c>
      <c r="F47" s="57">
        <f t="shared" si="1"/>
        <v>0</v>
      </c>
    </row>
    <row r="48" spans="1:6" ht="13.5" customHeight="1" thickBot="1">
      <c r="A48" s="31" t="s">
        <v>32</v>
      </c>
      <c r="B48" s="32" t="s">
        <v>19</v>
      </c>
      <c r="C48" s="39">
        <v>3</v>
      </c>
      <c r="D48" s="87"/>
      <c r="E48" s="67">
        <f>0.5*D48</f>
        <v>0</v>
      </c>
      <c r="F48" s="57">
        <f t="shared" si="1"/>
        <v>0</v>
      </c>
    </row>
    <row r="49" spans="1:6" ht="13.5" customHeight="1" thickBot="1">
      <c r="A49" s="14" t="s">
        <v>8</v>
      </c>
      <c r="B49" s="15" t="s">
        <v>64</v>
      </c>
      <c r="C49" s="16">
        <v>1.2</v>
      </c>
      <c r="D49" s="81"/>
      <c r="E49" s="58">
        <f>0.3*D49</f>
        <v>0</v>
      </c>
      <c r="F49" s="57">
        <f t="shared" si="1"/>
        <v>0</v>
      </c>
    </row>
    <row r="50" spans="1:6" ht="13.5" customHeight="1" thickBot="1">
      <c r="A50" s="107" t="s">
        <v>66</v>
      </c>
      <c r="B50" s="108"/>
      <c r="C50" s="108"/>
      <c r="D50" s="108"/>
      <c r="E50" s="108"/>
      <c r="F50" s="109"/>
    </row>
    <row r="51" spans="1:6" ht="13.5" customHeight="1" thickBot="1">
      <c r="A51" s="95" t="s">
        <v>10</v>
      </c>
      <c r="B51" s="96" t="s">
        <v>33</v>
      </c>
      <c r="C51" s="97">
        <v>5</v>
      </c>
      <c r="D51" s="98"/>
      <c r="E51" s="99">
        <f>1*D51</f>
        <v>0</v>
      </c>
      <c r="F51" s="100">
        <f t="shared" si="1"/>
        <v>0</v>
      </c>
    </row>
    <row r="52" spans="1:6" ht="13.5" customHeight="1" thickBot="1">
      <c r="A52" s="101" t="s">
        <v>34</v>
      </c>
      <c r="B52" s="102" t="s">
        <v>35</v>
      </c>
      <c r="C52" s="103">
        <v>1</v>
      </c>
      <c r="D52" s="104"/>
      <c r="E52" s="105">
        <f>0.5*D52</f>
        <v>0</v>
      </c>
      <c r="F52" s="57">
        <f t="shared" si="1"/>
        <v>0</v>
      </c>
    </row>
    <row r="53" spans="1:6" ht="13.5" customHeight="1" thickBot="1">
      <c r="A53" s="107" t="s">
        <v>65</v>
      </c>
      <c r="B53" s="108"/>
      <c r="C53" s="108"/>
      <c r="D53" s="108"/>
      <c r="E53" s="108"/>
      <c r="F53" s="109"/>
    </row>
    <row r="54" spans="1:6" ht="13.5" customHeight="1" thickBot="1">
      <c r="A54" s="11" t="s">
        <v>10</v>
      </c>
      <c r="B54" s="12" t="s">
        <v>35</v>
      </c>
      <c r="C54" s="13">
        <v>2.5</v>
      </c>
      <c r="D54" s="80"/>
      <c r="E54" s="56">
        <f>0.5*D54</f>
        <v>0</v>
      </c>
      <c r="F54" s="57">
        <f t="shared" si="1"/>
        <v>0</v>
      </c>
    </row>
    <row r="55" spans="1:6" ht="13.5" customHeight="1" thickBot="1">
      <c r="A55" s="31" t="s">
        <v>34</v>
      </c>
      <c r="B55" s="32" t="s">
        <v>67</v>
      </c>
      <c r="C55" s="39">
        <v>1</v>
      </c>
      <c r="D55" s="87"/>
      <c r="E55" s="67">
        <f>0.25*D55</f>
        <v>0</v>
      </c>
      <c r="F55" s="57">
        <f t="shared" si="1"/>
        <v>0</v>
      </c>
    </row>
    <row r="56" spans="1:6" ht="13.5" customHeight="1" thickBot="1">
      <c r="A56" s="20" t="s">
        <v>36</v>
      </c>
      <c r="B56" s="15"/>
      <c r="C56" s="16"/>
      <c r="D56" s="5"/>
      <c r="E56" s="60">
        <f>SUM(E27:E28,E30:E31,E35:E38,E42:E45,E47:E49,E54:E55,E51:E52)</f>
        <v>0</v>
      </c>
      <c r="F56" s="68">
        <f>SUM(F27:F28,F30:F31,F35:F38,F42:F45,F47:F49,F54:F55,F51:F52)</f>
        <v>0</v>
      </c>
    </row>
    <row r="57" spans="1:6" ht="6.75" customHeight="1" thickBot="1">
      <c r="A57" s="40"/>
      <c r="B57" s="41"/>
      <c r="C57" s="42"/>
      <c r="D57" s="41"/>
      <c r="E57" s="41"/>
      <c r="F57" s="69"/>
    </row>
    <row r="58" spans="1:6" ht="13.5" customHeight="1" thickBot="1">
      <c r="A58" s="43" t="s">
        <v>37</v>
      </c>
      <c r="B58" s="10"/>
      <c r="C58" s="44"/>
      <c r="D58" s="10"/>
      <c r="E58" s="10"/>
      <c r="F58" s="55"/>
    </row>
    <row r="59" spans="1:6" ht="13.5" customHeight="1" thickBot="1">
      <c r="A59" s="45" t="s">
        <v>38</v>
      </c>
      <c r="B59" s="46"/>
      <c r="C59" s="47"/>
      <c r="D59" s="46"/>
      <c r="E59" s="46"/>
      <c r="F59" s="70"/>
    </row>
    <row r="60" spans="1:6" ht="13.5" customHeight="1" thickBot="1">
      <c r="A60" s="11" t="s">
        <v>10</v>
      </c>
      <c r="B60" s="12" t="s">
        <v>39</v>
      </c>
      <c r="C60" s="13">
        <v>10</v>
      </c>
      <c r="D60" s="80"/>
      <c r="E60" s="56">
        <f>2*D60</f>
        <v>0</v>
      </c>
      <c r="F60" s="57">
        <f aca="true" t="shared" si="2" ref="F60:F69">IF(E60&lt;C60,E60,C60)</f>
        <v>0</v>
      </c>
    </row>
    <row r="61" spans="1:6" ht="13.5" customHeight="1" thickBot="1">
      <c r="A61" s="31" t="s">
        <v>8</v>
      </c>
      <c r="B61" s="32" t="s">
        <v>13</v>
      </c>
      <c r="C61" s="39">
        <v>6</v>
      </c>
      <c r="D61" s="87"/>
      <c r="E61" s="67">
        <f>1*D61</f>
        <v>0</v>
      </c>
      <c r="F61" s="57">
        <f t="shared" si="2"/>
        <v>0</v>
      </c>
    </row>
    <row r="62" spans="1:6" ht="13.5" customHeight="1" thickBot="1">
      <c r="A62" s="31" t="s">
        <v>40</v>
      </c>
      <c r="B62" s="32" t="s">
        <v>69</v>
      </c>
      <c r="C62" s="39">
        <v>4.5</v>
      </c>
      <c r="D62" s="87"/>
      <c r="E62" s="67">
        <f>0.75*D62</f>
        <v>0</v>
      </c>
      <c r="F62" s="57">
        <f t="shared" si="2"/>
        <v>0</v>
      </c>
    </row>
    <row r="63" spans="1:6" ht="13.5" customHeight="1" thickBot="1">
      <c r="A63" s="31" t="s">
        <v>41</v>
      </c>
      <c r="B63" s="32" t="s">
        <v>11</v>
      </c>
      <c r="C63" s="39">
        <v>2</v>
      </c>
      <c r="D63" s="87"/>
      <c r="E63" s="67">
        <f>0.5*D63</f>
        <v>0</v>
      </c>
      <c r="F63" s="57">
        <f t="shared" si="2"/>
        <v>0</v>
      </c>
    </row>
    <row r="64" spans="1:6" ht="13.5" customHeight="1" thickBot="1">
      <c r="A64" s="31" t="s">
        <v>71</v>
      </c>
      <c r="B64" s="32" t="s">
        <v>70</v>
      </c>
      <c r="C64" s="39">
        <v>1.8</v>
      </c>
      <c r="D64" s="87"/>
      <c r="E64" s="67">
        <f>0.3*D64</f>
        <v>0</v>
      </c>
      <c r="F64" s="57">
        <f t="shared" si="2"/>
        <v>0</v>
      </c>
    </row>
    <row r="65" spans="1:6" ht="13.5" customHeight="1" thickBot="1">
      <c r="A65" s="31" t="s">
        <v>78</v>
      </c>
      <c r="B65" s="32" t="s">
        <v>12</v>
      </c>
      <c r="C65" s="39">
        <v>1.8</v>
      </c>
      <c r="D65" s="81"/>
      <c r="E65" s="67">
        <f>0.3*D65</f>
        <v>0</v>
      </c>
      <c r="F65" s="57">
        <f t="shared" si="2"/>
        <v>0</v>
      </c>
    </row>
    <row r="66" spans="1:6" ht="13.5" customHeight="1" thickBot="1">
      <c r="A66" s="31" t="s">
        <v>72</v>
      </c>
      <c r="B66" s="32" t="s">
        <v>73</v>
      </c>
      <c r="C66" s="39">
        <v>1.8</v>
      </c>
      <c r="D66" s="81"/>
      <c r="E66" s="67">
        <f>0.3*D66</f>
        <v>0</v>
      </c>
      <c r="F66" s="57">
        <f t="shared" si="2"/>
        <v>0</v>
      </c>
    </row>
    <row r="67" spans="1:6" ht="13.5" customHeight="1" thickBot="1">
      <c r="A67" s="14" t="s">
        <v>76</v>
      </c>
      <c r="B67" s="32" t="s">
        <v>12</v>
      </c>
      <c r="C67" s="39">
        <v>1.8</v>
      </c>
      <c r="D67" s="81"/>
      <c r="E67" s="67">
        <f>0.3*D67</f>
        <v>0</v>
      </c>
      <c r="F67" s="57">
        <f t="shared" si="2"/>
        <v>0</v>
      </c>
    </row>
    <row r="68" spans="1:6" ht="13.5" customHeight="1" thickBot="1">
      <c r="A68" s="14" t="s">
        <v>74</v>
      </c>
      <c r="B68" s="32" t="s">
        <v>77</v>
      </c>
      <c r="C68" s="39">
        <v>2</v>
      </c>
      <c r="D68" s="81"/>
      <c r="E68" s="67">
        <f>0.5*D68</f>
        <v>0</v>
      </c>
      <c r="F68" s="57">
        <f t="shared" si="2"/>
        <v>0</v>
      </c>
    </row>
    <row r="69" spans="1:6" ht="13.5" customHeight="1" thickBot="1">
      <c r="A69" s="14" t="s">
        <v>75</v>
      </c>
      <c r="B69" s="15" t="s">
        <v>42</v>
      </c>
      <c r="C69" s="16">
        <v>1</v>
      </c>
      <c r="D69" s="81"/>
      <c r="E69" s="58">
        <f>0.25*D69</f>
        <v>0</v>
      </c>
      <c r="F69" s="57">
        <f t="shared" si="2"/>
        <v>0</v>
      </c>
    </row>
    <row r="70" spans="1:6" ht="13.5" customHeight="1" thickBot="1">
      <c r="A70" s="43" t="s">
        <v>43</v>
      </c>
      <c r="B70" s="48"/>
      <c r="C70" s="48"/>
      <c r="D70" s="4"/>
      <c r="E70" s="71">
        <f>SUM(E60:E69)</f>
        <v>0</v>
      </c>
      <c r="F70" s="61">
        <f>SUM(F60:F69)</f>
        <v>0</v>
      </c>
    </row>
    <row r="71" spans="1:6" ht="13.5" thickBot="1">
      <c r="A71" s="49"/>
      <c r="B71" s="50"/>
      <c r="C71" s="50"/>
      <c r="D71" s="50"/>
      <c r="E71" s="50"/>
      <c r="F71" s="72"/>
    </row>
    <row r="72" spans="1:6" ht="13.5" thickBot="1">
      <c r="A72" s="51" t="s">
        <v>44</v>
      </c>
      <c r="B72" s="52"/>
      <c r="C72" s="53"/>
      <c r="D72" s="6" t="s">
        <v>45</v>
      </c>
      <c r="E72" s="73">
        <f>E23+E56+E70</f>
        <v>0</v>
      </c>
      <c r="F72" s="61">
        <f>F23+F56+F70</f>
        <v>0</v>
      </c>
    </row>
  </sheetData>
  <sheetProtection password="E633" sheet="1" formatCells="0" formatColumns="0" formatRows="0" insertColumns="0" insertRows="0" insertHyperlinks="0" deleteColumns="0" deleteRows="0" selectLockedCells="1" sort="0" autoFilter="0" pivotTables="0"/>
  <mergeCells count="7">
    <mergeCell ref="A53:F53"/>
    <mergeCell ref="B1:F1"/>
    <mergeCell ref="B2:F2"/>
    <mergeCell ref="B3:F3"/>
    <mergeCell ref="A39:F39"/>
    <mergeCell ref="A32:F32"/>
    <mergeCell ref="A50:F50"/>
  </mergeCells>
  <printOptions/>
  <pageMargins left="0.24" right="0.25" top="0.44" bottom="0.54" header="0.24" footer="0.4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UFT</dc:creator>
  <cp:keywords/>
  <dc:description/>
  <cp:lastModifiedBy>EMVZ</cp:lastModifiedBy>
  <cp:lastPrinted>2014-10-01T18:42:48Z</cp:lastPrinted>
  <dcterms:created xsi:type="dcterms:W3CDTF">2011-12-01T15:26:23Z</dcterms:created>
  <dcterms:modified xsi:type="dcterms:W3CDTF">2014-10-01T18:48:04Z</dcterms:modified>
  <cp:category/>
  <cp:version/>
  <cp:contentType/>
  <cp:contentStatus/>
</cp:coreProperties>
</file>